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Yogesh Rajput\Downloads\"/>
    </mc:Choice>
  </mc:AlternateContent>
  <xr:revisionPtr revIDLastSave="0" documentId="8_{9B123591-6AF5-4126-A9E4-E0C1559D8466}" xr6:coauthVersionLast="47" xr6:coauthVersionMax="47" xr10:uidLastSave="{00000000-0000-0000-0000-000000000000}"/>
  <bookViews>
    <workbookView xWindow="3975" yWindow="2985" windowWidth="17280" windowHeight="10005" tabRatio="500" xr2:uid="{00000000-000D-0000-FFFF-FFFF00000000}"/>
  </bookViews>
  <sheets>
    <sheet name="Aging Dashboard" sheetId="2" r:id="rId1"/>
    <sheet name="Invoice Register" sheetId="1" r:id="rId2"/>
    <sheet name="📌 More Info" sheetId="3" r:id="rId3"/>
  </sheets>
  <definedNames>
    <definedName name="_xlnm._FilterDatabase" localSheetId="2" hidden="1">'📌 More Info'!$B$10:$E$30</definedName>
    <definedName name="_xlnm.Print_Area" localSheetId="2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6" i="2" l="1"/>
  <c r="I15" i="2"/>
  <c r="I14" i="2"/>
  <c r="I13" i="2"/>
  <c r="I12" i="2"/>
  <c r="I11" i="2"/>
  <c r="J7" i="2"/>
  <c r="D7" i="2"/>
  <c r="B7" i="2"/>
  <c r="H20" i="1"/>
  <c r="G20" i="1"/>
  <c r="I19" i="1"/>
  <c r="F19" i="1"/>
  <c r="I18" i="1"/>
  <c r="F18" i="1"/>
  <c r="I17" i="1"/>
  <c r="F17" i="1"/>
  <c r="K16" i="1"/>
  <c r="L16" i="1" s="1"/>
  <c r="I16" i="1"/>
  <c r="J16" i="1" s="1"/>
  <c r="F16" i="1"/>
  <c r="I15" i="1"/>
  <c r="F15" i="1"/>
  <c r="I14" i="1"/>
  <c r="F14" i="1"/>
  <c r="I13" i="1"/>
  <c r="L13" i="1" s="1"/>
  <c r="F13" i="1"/>
  <c r="I12" i="1"/>
  <c r="F12" i="1"/>
  <c r="I11" i="1"/>
  <c r="F11" i="1"/>
  <c r="I10" i="1"/>
  <c r="F10" i="1"/>
  <c r="I9" i="1"/>
  <c r="L9" i="1" s="1"/>
  <c r="F9" i="1"/>
  <c r="I8" i="1"/>
  <c r="J8" i="1" s="1"/>
  <c r="F8" i="1"/>
  <c r="I7" i="1"/>
  <c r="K7" i="1" s="1"/>
  <c r="L7" i="1" s="1"/>
  <c r="F7" i="1"/>
  <c r="I6" i="1"/>
  <c r="F7" i="2" s="1"/>
  <c r="F6" i="1"/>
  <c r="J13" i="1" l="1"/>
  <c r="K13" i="1"/>
  <c r="J9" i="1"/>
  <c r="K9" i="1"/>
  <c r="J18" i="1"/>
  <c r="K18" i="1"/>
  <c r="L18" i="1" s="1"/>
  <c r="J14" i="1"/>
  <c r="K14" i="1"/>
  <c r="L14" i="1" s="1"/>
  <c r="J10" i="1"/>
  <c r="K10" i="1"/>
  <c r="L10" i="1" s="1"/>
  <c r="J19" i="1"/>
  <c r="J6" i="1"/>
  <c r="K19" i="1"/>
  <c r="L19" i="1" s="1"/>
  <c r="K6" i="1"/>
  <c r="J15" i="1"/>
  <c r="L6" i="1"/>
  <c r="K15" i="1"/>
  <c r="L15" i="1" s="1"/>
  <c r="J11" i="1"/>
  <c r="K11" i="1"/>
  <c r="L11" i="1" s="1"/>
  <c r="I20" i="1"/>
  <c r="J7" i="1"/>
  <c r="K12" i="1"/>
  <c r="L12" i="1" s="1"/>
  <c r="K8" i="1"/>
  <c r="L8" i="1" s="1"/>
  <c r="J17" i="1"/>
  <c r="K17" i="1"/>
  <c r="L17" i="1" s="1"/>
  <c r="J12" i="1"/>
  <c r="H7" i="2" l="1"/>
  <c r="D15" i="2"/>
  <c r="C12" i="2"/>
  <c r="C15" i="2"/>
  <c r="D14" i="2"/>
  <c r="C14" i="2"/>
  <c r="D13" i="2"/>
  <c r="C13" i="2"/>
  <c r="D12" i="2"/>
  <c r="C11" i="2"/>
  <c r="D11" i="2"/>
  <c r="D16" i="2" l="1"/>
  <c r="C16" i="2"/>
</calcChain>
</file>

<file path=xl/sharedStrings.xml><?xml version="1.0" encoding="utf-8"?>
<sst xmlns="http://schemas.openxmlformats.org/spreadsheetml/2006/main" count="147" uniqueCount="137">
  <si>
    <t>INVOICE &amp; RECEIVABLES TRACKER</t>
  </si>
  <si>
    <t>Enter invoice details and payments received. Due dates, balances, status, days outstanding, and aging buckets calculate automatically (based on TODAY).</t>
  </si>
  <si>
    <t>Invoice No.</t>
  </si>
  <si>
    <t>Customer Name</t>
  </si>
  <si>
    <t>Invoice Date</t>
  </si>
  <si>
    <t>Credit Days</t>
  </si>
  <si>
    <t>Due Date</t>
  </si>
  <si>
    <t>Invoice Amount</t>
  </si>
  <si>
    <t>Amount Received</t>
  </si>
  <si>
    <t>Balance Due</t>
  </si>
  <si>
    <t>Status</t>
  </si>
  <si>
    <t>Days Outstanding</t>
  </si>
  <si>
    <t>Aging Bucket</t>
  </si>
  <si>
    <t>Notes</t>
  </si>
  <si>
    <t>INV-1001</t>
  </si>
  <si>
    <t>Apex Traders LLC</t>
  </si>
  <si>
    <t>INV-1002</t>
  </si>
  <si>
    <t>Bluestone Interiors</t>
  </si>
  <si>
    <t>INV-1003</t>
  </si>
  <si>
    <t>Crescent Foods</t>
  </si>
  <si>
    <t>INV-1004</t>
  </si>
  <si>
    <t>Delta Logistics</t>
  </si>
  <si>
    <t>INV-1005</t>
  </si>
  <si>
    <t>Emirates Retail Co.</t>
  </si>
  <si>
    <t>INV-1006</t>
  </si>
  <si>
    <t>Falcon Engineering</t>
  </si>
  <si>
    <t>INV-1007</t>
  </si>
  <si>
    <t>Green Valley Farms</t>
  </si>
  <si>
    <t>INV-1008</t>
  </si>
  <si>
    <t>Horizon Tech</t>
  </si>
  <si>
    <t>INV-1009</t>
  </si>
  <si>
    <t>Ivory Consulting</t>
  </si>
  <si>
    <t>INV-1010</t>
  </si>
  <si>
    <t>Jasmine Décor</t>
  </si>
  <si>
    <t>INV-1011</t>
  </si>
  <si>
    <t>Kite Marketing</t>
  </si>
  <si>
    <t>INV-1012</t>
  </si>
  <si>
    <t>Lotus Hospitality</t>
  </si>
  <si>
    <t>INV-1013</t>
  </si>
  <si>
    <t>INV-1014</t>
  </si>
  <si>
    <t>TOTAL</t>
  </si>
  <si>
    <t>RECEIVABLES AGING DASHBOARD</t>
  </si>
  <si>
    <t>Auto-updates from the Invoice Register. Outstanding position, aging buckets, and top customer balances.</t>
  </si>
  <si>
    <t>Total Invoiced</t>
  </si>
  <si>
    <t>Total Received</t>
  </si>
  <si>
    <t>Total Outstanding</t>
  </si>
  <si>
    <t>Overdue Amount</t>
  </si>
  <si>
    <t>Collection Rate</t>
  </si>
  <si>
    <t>OUTSTANDING BY AGING BUCKET</t>
  </si>
  <si>
    <t>TOP CUSTOMERS BY BALANCE DUE</t>
  </si>
  <si>
    <t>Invoices</t>
  </si>
  <si>
    <t>Amount Due</t>
  </si>
  <si>
    <t>Customer</t>
  </si>
  <si>
    <t>Current</t>
  </si>
  <si>
    <t>1-30 Days</t>
  </si>
  <si>
    <t>31-60 Days</t>
  </si>
  <si>
    <t>61-90 Days</t>
  </si>
  <si>
    <t>90+ Days</t>
  </si>
  <si>
    <t>TOTAL OUTSTANDING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</si>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</sst>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yy"/>
    <numFmt numFmtId="165" formatCode="0.0%"/>
  </numFmts>
  <fonts count="15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Calibri"/>
      <charset val="1"/>
    </font>
    <font>
      <i/>
      <sz val="9"/>
      <color rgb="FF666666"/>
      <name val="Calibri"/>
      <charset val="1"/>
    </font>
    <font>
      <b/>
      <sz val="10"/>
      <color rgb="FFFFFFFF"/>
      <name val="Calibri"/>
      <charset val="1"/>
    </font>
    <font>
      <sz val="10"/>
      <name val="Calibri"/>
      <charset val="1"/>
    </font>
    <font>
      <b/>
      <sz val="10"/>
      <name val="Calibri"/>
      <charset val="1"/>
    </font>
    <font>
      <b/>
      <sz val="9"/>
      <color rgb="FFFFFFFF"/>
      <name val="Calibri"/>
      <charset val="1"/>
    </font>
    <font>
      <b/>
      <sz val="14"/>
      <color rgb="FFC00000"/>
      <name val="Calibri"/>
      <charset val="1"/>
    </font>
    <font>
      <b/>
      <sz val="11"/>
      <color rgb="FFC00000"/>
      <name val="Calibri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9C0006"/>
      </patternFill>
    </fill>
    <fill>
      <patternFill patternType="solid">
        <fgColor rgb="FFF5F5F5"/>
        <bgColor rgb="FFFFFFFF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22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D9D9D9"/>
      </right>
      <top style="thin">
        <color rgb="FFD9D9D9"/>
      </top>
      <bottom/>
      <diagonal/>
    </border>
    <border>
      <left style="medium">
        <color indexed="64"/>
      </left>
      <right style="thin">
        <color rgb="FFD9D9D9"/>
      </right>
      <top/>
      <bottom style="thin">
        <color rgb="FFD9D9D9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164" fontId="5" fillId="3" borderId="1" xfId="0" applyNumberFormat="1" applyFont="1" applyFill="1" applyBorder="1"/>
    <xf numFmtId="3" fontId="5" fillId="3" borderId="1" xfId="0" applyNumberFormat="1" applyFont="1" applyFill="1" applyBorder="1"/>
    <xf numFmtId="3" fontId="6" fillId="3" borderId="1" xfId="0" applyNumberFormat="1" applyFont="1" applyFill="1" applyBorder="1"/>
    <xf numFmtId="0" fontId="5" fillId="0" borderId="1" xfId="0" applyFont="1" applyBorder="1"/>
    <xf numFmtId="164" fontId="5" fillId="0" borderId="1" xfId="0" applyNumberFormat="1" applyFont="1" applyBorder="1"/>
    <xf numFmtId="3" fontId="5" fillId="0" borderId="1" xfId="0" applyNumberFormat="1" applyFont="1" applyBorder="1"/>
    <xf numFmtId="3" fontId="6" fillId="0" borderId="1" xfId="0" applyNumberFormat="1" applyFont="1" applyBorder="1"/>
    <xf numFmtId="0" fontId="6" fillId="4" borderId="1" xfId="0" applyFont="1" applyFill="1" applyBorder="1"/>
    <xf numFmtId="3" fontId="6" fillId="4" borderId="1" xfId="0" applyNumberFormat="1" applyFont="1" applyFill="1" applyBorder="1"/>
    <xf numFmtId="3" fontId="8" fillId="3" borderId="1" xfId="0" applyNumberFormat="1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0" fontId="1" fillId="0" borderId="0" xfId="1"/>
    <xf numFmtId="0" fontId="12" fillId="7" borderId="5" xfId="1" applyFont="1" applyFill="1" applyBorder="1" applyAlignment="1">
      <alignment horizontal="left" vertical="center" indent="1"/>
    </xf>
    <xf numFmtId="0" fontId="13" fillId="8" borderId="8" xfId="1" applyFont="1" applyFill="1" applyBorder="1" applyAlignment="1">
      <alignment horizontal="left" vertical="center" indent="1"/>
    </xf>
    <xf numFmtId="0" fontId="14" fillId="8" borderId="8" xfId="1" applyFont="1" applyFill="1" applyBorder="1" applyAlignment="1">
      <alignment horizontal="left" vertical="center" indent="1"/>
    </xf>
    <xf numFmtId="0" fontId="13" fillId="9" borderId="8" xfId="1" applyFont="1" applyFill="1" applyBorder="1" applyAlignment="1">
      <alignment horizontal="left" vertical="center" indent="1"/>
    </xf>
    <xf numFmtId="0" fontId="14" fillId="9" borderId="8" xfId="1" applyFont="1" applyFill="1" applyBorder="1" applyAlignment="1">
      <alignment horizontal="left" vertical="center" indent="1"/>
    </xf>
    <xf numFmtId="0" fontId="12" fillId="7" borderId="5" xfId="1" applyFont="1" applyFill="1" applyBorder="1" applyAlignment="1">
      <alignment horizontal="center" vertical="center"/>
    </xf>
    <xf numFmtId="0" fontId="13" fillId="9" borderId="8" xfId="1" applyFont="1" applyFill="1" applyBorder="1" applyAlignment="1">
      <alignment horizontal="center" vertical="center"/>
    </xf>
    <xf numFmtId="0" fontId="13" fillId="8" borderId="8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3" borderId="1" xfId="0" applyFont="1" applyFill="1" applyBorder="1" applyAlignment="1">
      <alignment horizontal="center"/>
    </xf>
    <xf numFmtId="3" fontId="5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3" fontId="6" fillId="4" borderId="1" xfId="0" applyNumberFormat="1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3" fontId="8" fillId="3" borderId="16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4" fillId="2" borderId="16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6" fillId="4" borderId="16" xfId="0" applyFont="1" applyFill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10" fillId="5" borderId="2" xfId="1" applyFont="1" applyFill="1" applyBorder="1" applyAlignment="1">
      <alignment horizontal="center" vertical="center"/>
    </xf>
    <xf numFmtId="0" fontId="11" fillId="6" borderId="2" xfId="1" applyFont="1" applyFill="1" applyBorder="1" applyAlignment="1">
      <alignment horizontal="center" vertical="center"/>
    </xf>
    <xf numFmtId="0" fontId="12" fillId="7" borderId="3" xfId="1" applyFont="1" applyFill="1" applyBorder="1" applyAlignment="1">
      <alignment horizontal="left" vertical="center" indent="1"/>
    </xf>
    <xf numFmtId="0" fontId="12" fillId="7" borderId="4" xfId="1" applyFont="1" applyFill="1" applyBorder="1" applyAlignment="1">
      <alignment horizontal="left" vertical="center" indent="1"/>
    </xf>
    <xf numFmtId="0" fontId="13" fillId="8" borderId="6" xfId="1" applyFont="1" applyFill="1" applyBorder="1" applyAlignment="1">
      <alignment horizontal="left" vertical="center" indent="1"/>
    </xf>
    <xf numFmtId="0" fontId="13" fillId="8" borderId="7" xfId="1" applyFont="1" applyFill="1" applyBorder="1" applyAlignment="1">
      <alignment horizontal="left" vertical="center" indent="1"/>
    </xf>
    <xf numFmtId="0" fontId="13" fillId="9" borderId="9" xfId="1" applyFont="1" applyFill="1" applyBorder="1" applyAlignment="1">
      <alignment horizontal="left" vertical="center" indent="1"/>
    </xf>
    <xf numFmtId="0" fontId="13" fillId="9" borderId="10" xfId="1" applyFont="1" applyFill="1" applyBorder="1" applyAlignment="1">
      <alignment horizontal="left" vertical="center" indent="1"/>
    </xf>
    <xf numFmtId="0" fontId="13" fillId="8" borderId="9" xfId="1" applyFont="1" applyFill="1" applyBorder="1" applyAlignment="1">
      <alignment horizontal="left" vertical="center" indent="1"/>
    </xf>
    <xf numFmtId="0" fontId="13" fillId="8" borderId="10" xfId="1" applyFont="1" applyFill="1" applyBorder="1" applyAlignment="1">
      <alignment horizontal="left" vertical="center" indent="1"/>
    </xf>
  </cellXfs>
  <cellStyles count="2">
    <cellStyle name="Normal" xfId="0" builtinId="0"/>
    <cellStyle name="Normal 2" xfId="1" xr:uid="{F9D24E33-BBB4-448F-A8C6-C3243A2CE1D5}"/>
  </cellStyles>
  <dxfs count="5">
    <dxf>
      <font>
        <b/>
        <color rgb="FF9C0006"/>
      </font>
      <fill>
        <patternFill>
          <bgColor rgb="FFFFC7CE"/>
        </patternFill>
      </fill>
    </dxf>
    <dxf>
      <font>
        <b/>
        <color rgb="FF9C0006"/>
      </font>
    </dxf>
    <dxf>
      <font>
        <color rgb="FF9C6500"/>
      </font>
      <fill>
        <patternFill>
          <bgColor rgb="FFFFEB9C"/>
        </patternFill>
      </fill>
    </dxf>
    <dxf>
      <font>
        <b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9C6500"/>
      <rgbColor rgb="FF800080"/>
      <rgbColor rgb="FF008080"/>
      <rgbColor rgb="FFC0C0C0"/>
      <rgbColor rgb="FF878787"/>
      <rgbColor rgb="FF9999FF"/>
      <rgbColor rgb="FFC0504D"/>
      <rgbColor rgb="FFFFFFCC"/>
      <rgbColor rgb="FFF5F5F5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7CE"/>
      <rgbColor rgb="FF4F81BD"/>
      <rgbColor rgb="FF4BACC6"/>
      <rgbColor rgb="FF9BBB59"/>
      <rgbColor rgb="FFFFCC00"/>
      <rgbColor rgb="FFF79646"/>
      <rgbColor rgb="FFFF6600"/>
      <rgbColor rgb="FF8064A2"/>
      <rgbColor rgb="FF66666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Outstanding by Aging Bucket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'Aging Dashboard'!$D$10</c:f>
              <c:strCache>
                <c:ptCount val="1"/>
                <c:pt idx="0">
                  <c:v>Amount Due</c:v>
                </c:pt>
              </c:strCache>
            </c:strRef>
          </c:tx>
          <c:spPr>
            <a:solidFill>
              <a:srgbClr val="C0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'Aging Dashboard'!$B$11:$B$15</c:f>
              <c:strCache>
                <c:ptCount val="5"/>
                <c:pt idx="0">
                  <c:v>Current</c:v>
                </c:pt>
                <c:pt idx="1">
                  <c:v>1-30 Days</c:v>
                </c:pt>
                <c:pt idx="2">
                  <c:v>31-60 Days</c:v>
                </c:pt>
                <c:pt idx="3">
                  <c:v>61-90 Days</c:v>
                </c:pt>
                <c:pt idx="4">
                  <c:v>90+ Days</c:v>
                </c:pt>
              </c:strCache>
            </c:strRef>
          </c:cat>
          <c:val>
            <c:numRef>
              <c:f>'Aging Dashboard'!$D$11:$D$15</c:f>
              <c:numCache>
                <c:formatCode>#,##0</c:formatCode>
                <c:ptCount val="5"/>
                <c:pt idx="0">
                  <c:v>250700</c:v>
                </c:pt>
                <c:pt idx="1">
                  <c:v>38350</c:v>
                </c:pt>
                <c:pt idx="2">
                  <c:v>64750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9-4CD3-87A8-121D08E75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82712445"/>
        <c:axId val="44043590"/>
      </c:barChart>
      <c:catAx>
        <c:axId val="8271244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44043590"/>
        <c:crosses val="autoZero"/>
        <c:auto val="1"/>
        <c:lblAlgn val="ctr"/>
        <c:lblOffset val="100"/>
        <c:noMultiLvlLbl val="0"/>
      </c:catAx>
      <c:valAx>
        <c:axId val="44043590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82712445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Receivables Mix by Customer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doughnutChart>
        <c:varyColors val="1"/>
        <c:ser>
          <c:idx val="0"/>
          <c:order val="0"/>
          <c:tx>
            <c:strRef>
              <c:f>'Aging Dashboard'!$I$10</c:f>
              <c:strCache>
                <c:ptCount val="1"/>
                <c:pt idx="0">
                  <c:v>Balance Due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829F-497F-9B22-BEB4FBAC45B9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829F-497F-9B22-BEB4FBAC45B9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829F-497F-9B22-BEB4FBAC45B9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7-829F-497F-9B22-BEB4FBAC45B9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9-829F-497F-9B22-BEB4FBAC45B9}"/>
              </c:ext>
            </c:extLst>
          </c:dPt>
          <c:dPt>
            <c:idx val="5"/>
            <c:bubble3D val="0"/>
            <c:spPr>
              <a:solidFill>
                <a:srgbClr val="F79646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B-829F-497F-9B22-BEB4FBAC45B9}"/>
              </c:ext>
            </c:extLst>
          </c:dPt>
          <c:dLbls>
            <c:dLbl>
              <c:idx val="0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9F-497F-9B22-BEB4FBAC45B9}"/>
                </c:ext>
              </c:extLst>
            </c:dLbl>
            <c:dLbl>
              <c:idx val="1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9F-497F-9B22-BEB4FBAC45B9}"/>
                </c:ext>
              </c:extLst>
            </c:dLbl>
            <c:dLbl>
              <c:idx val="2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9F-497F-9B22-BEB4FBAC45B9}"/>
                </c:ext>
              </c:extLst>
            </c:dLbl>
            <c:dLbl>
              <c:idx val="3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29F-497F-9B22-BEB4FBAC45B9}"/>
                </c:ext>
              </c:extLst>
            </c:dLbl>
            <c:dLbl>
              <c:idx val="4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29F-497F-9B22-BEB4FBAC45B9}"/>
                </c:ext>
              </c:extLst>
            </c:dLbl>
            <c:dLbl>
              <c:idx val="5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29F-497F-9B22-BEB4FBAC45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'Aging Dashboard'!$H$11:$H$16</c:f>
              <c:strCache>
                <c:ptCount val="6"/>
                <c:pt idx="0">
                  <c:v>Falcon Engineering</c:v>
                </c:pt>
                <c:pt idx="1">
                  <c:v>Lotus Hospitality</c:v>
                </c:pt>
                <c:pt idx="2">
                  <c:v>Crescent Foods</c:v>
                </c:pt>
                <c:pt idx="3">
                  <c:v>Apex Traders LLC</c:v>
                </c:pt>
                <c:pt idx="4">
                  <c:v>Jasmine Décor</c:v>
                </c:pt>
                <c:pt idx="5">
                  <c:v>Emirates Retail Co.</c:v>
                </c:pt>
              </c:strCache>
            </c:strRef>
          </c:cat>
          <c:val>
            <c:numRef>
              <c:f>'Aging Dashboard'!$I$11:$I$16</c:f>
              <c:numCache>
                <c:formatCode>#,##0</c:formatCode>
                <c:ptCount val="6"/>
                <c:pt idx="0">
                  <c:v>88000</c:v>
                </c:pt>
                <c:pt idx="1">
                  <c:v>64200</c:v>
                </c:pt>
                <c:pt idx="2">
                  <c:v>77500</c:v>
                </c:pt>
                <c:pt idx="3">
                  <c:v>38900</c:v>
                </c:pt>
                <c:pt idx="4">
                  <c:v>22300</c:v>
                </c:pt>
                <c:pt idx="5">
                  <c:v>16200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29F-497F-9B22-BEB4FBAC4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137160</xdr:colOff>
      <xdr:row>16</xdr:row>
      <xdr:rowOff>127320</xdr:rowOff>
    </xdr:from>
    <xdr:to>
      <xdr:col>5</xdr:col>
      <xdr:colOff>84840</xdr:colOff>
      <xdr:row>30</xdr:row>
      <xdr:rowOff>159720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152400</xdr:colOff>
      <xdr:row>16</xdr:row>
      <xdr:rowOff>127320</xdr:rowOff>
    </xdr:from>
    <xdr:to>
      <xdr:col>10</xdr:col>
      <xdr:colOff>740160</xdr:colOff>
      <xdr:row>30</xdr:row>
      <xdr:rowOff>159720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https://d.docs.live.net/b8f3572ba24c6d70/Excel%20Gurukul%20Online/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32"/>
  <sheetViews>
    <sheetView showGridLines="0" showRowColHeaders="0" tabSelected="1" zoomScaleNormal="100" workbookViewId="0">
      <selection activeCell="N5" sqref="N5"/>
    </sheetView>
  </sheetViews>
  <sheetFormatPr defaultColWidth="8.7109375" defaultRowHeight="15" x14ac:dyDescent="0.25"/>
  <cols>
    <col min="1" max="1" width="3" customWidth="1"/>
    <col min="2" max="6" width="14.85546875" style="23" customWidth="1"/>
    <col min="7" max="7" width="5.5703125" style="23" customWidth="1"/>
    <col min="8" max="11" width="14.85546875" style="23" customWidth="1"/>
  </cols>
  <sheetData>
    <row r="1" spans="2:11" ht="15.75" thickBot="1" x14ac:dyDescent="0.3"/>
    <row r="2" spans="2:11" ht="24" customHeight="1" x14ac:dyDescent="0.25">
      <c r="B2" s="42" t="s">
        <v>41</v>
      </c>
      <c r="C2" s="43"/>
      <c r="D2" s="43"/>
      <c r="E2" s="43"/>
      <c r="F2" s="43"/>
      <c r="G2" s="43"/>
      <c r="H2" s="43"/>
      <c r="I2" s="43"/>
      <c r="J2" s="43"/>
      <c r="K2" s="44"/>
    </row>
    <row r="3" spans="2:11" ht="15.75" customHeight="1" x14ac:dyDescent="0.25">
      <c r="B3" s="45" t="s">
        <v>42</v>
      </c>
      <c r="C3" s="46"/>
      <c r="D3" s="46"/>
      <c r="E3" s="46"/>
      <c r="F3" s="46"/>
      <c r="G3" s="46"/>
      <c r="H3" s="46"/>
      <c r="I3" s="46"/>
      <c r="J3" s="46"/>
      <c r="K3" s="47"/>
    </row>
    <row r="4" spans="2:11" x14ac:dyDescent="0.25">
      <c r="B4" s="30"/>
      <c r="K4" s="31"/>
    </row>
    <row r="5" spans="2:11" x14ac:dyDescent="0.25">
      <c r="B5" s="48" t="s">
        <v>43</v>
      </c>
      <c r="D5" s="48" t="s">
        <v>44</v>
      </c>
      <c r="F5" s="48" t="s">
        <v>45</v>
      </c>
      <c r="H5" s="48" t="s">
        <v>46</v>
      </c>
      <c r="J5" s="48" t="s">
        <v>47</v>
      </c>
      <c r="K5" s="31"/>
    </row>
    <row r="6" spans="2:11" x14ac:dyDescent="0.25">
      <c r="B6" s="49"/>
      <c r="D6" s="49"/>
      <c r="F6" s="49"/>
      <c r="H6" s="49"/>
      <c r="J6" s="49"/>
      <c r="K6" s="31"/>
    </row>
    <row r="7" spans="2:11" ht="27.75" customHeight="1" x14ac:dyDescent="0.25">
      <c r="B7" s="32">
        <f>SUM('Invoice Register'!G6:G19)</f>
        <v>497500</v>
      </c>
      <c r="D7" s="12">
        <f>SUM('Invoice Register'!H6:H19)</f>
        <v>143700</v>
      </c>
      <c r="F7" s="12">
        <f>SUM('Invoice Register'!I6:I19)</f>
        <v>353800</v>
      </c>
      <c r="H7" s="12">
        <f ca="1">SUMIF('Invoice Register'!J6:J19,"Overdue",'Invoice Register'!I6:I19)</f>
        <v>103100</v>
      </c>
      <c r="J7" s="13">
        <f>SUM('Invoice Register'!H6:H19)/SUM('Invoice Register'!G6:G19)</f>
        <v>0.28884422110552765</v>
      </c>
      <c r="K7" s="31"/>
    </row>
    <row r="8" spans="2:11" x14ac:dyDescent="0.25">
      <c r="B8" s="30"/>
      <c r="K8" s="31"/>
    </row>
    <row r="9" spans="2:11" x14ac:dyDescent="0.25">
      <c r="B9" s="33" t="s">
        <v>48</v>
      </c>
      <c r="H9" s="34" t="s">
        <v>49</v>
      </c>
      <c r="K9" s="31"/>
    </row>
    <row r="10" spans="2:11" ht="27.75" customHeight="1" x14ac:dyDescent="0.25">
      <c r="B10" s="35" t="s">
        <v>12</v>
      </c>
      <c r="C10" s="1" t="s">
        <v>50</v>
      </c>
      <c r="D10" s="1" t="s">
        <v>51</v>
      </c>
      <c r="H10" s="1" t="s">
        <v>52</v>
      </c>
      <c r="I10" s="1" t="s">
        <v>9</v>
      </c>
      <c r="K10" s="31"/>
    </row>
    <row r="11" spans="2:11" x14ac:dyDescent="0.25">
      <c r="B11" s="36" t="s">
        <v>53</v>
      </c>
      <c r="C11" s="24">
        <f ca="1">COUNTIF('Invoice Register'!L6:L19,B11)</f>
        <v>6</v>
      </c>
      <c r="D11" s="25">
        <f ca="1">SUMIF('Invoice Register'!L6:L19,B11,'Invoice Register'!I6:I19)</f>
        <v>250700</v>
      </c>
      <c r="H11" s="24" t="s">
        <v>25</v>
      </c>
      <c r="I11" s="25">
        <f>SUMIF('Invoice Register'!C6:C19,H11,'Invoice Register'!I6:I19)</f>
        <v>88000</v>
      </c>
      <c r="K11" s="31"/>
    </row>
    <row r="12" spans="2:11" x14ac:dyDescent="0.25">
      <c r="B12" s="37" t="s">
        <v>54</v>
      </c>
      <c r="C12" s="26">
        <f ca="1">COUNTIF('Invoice Register'!L6:L19,B12)</f>
        <v>3</v>
      </c>
      <c r="D12" s="27">
        <f ca="1">SUMIF('Invoice Register'!L6:L19,B12,'Invoice Register'!I6:I19)</f>
        <v>38350</v>
      </c>
      <c r="H12" s="26" t="s">
        <v>37</v>
      </c>
      <c r="I12" s="27">
        <f>SUMIF('Invoice Register'!C6:C19,H12,'Invoice Register'!I6:I19)</f>
        <v>64200</v>
      </c>
      <c r="K12" s="31"/>
    </row>
    <row r="13" spans="2:11" x14ac:dyDescent="0.25">
      <c r="B13" s="36" t="s">
        <v>55</v>
      </c>
      <c r="C13" s="24">
        <f ca="1">COUNTIF('Invoice Register'!L6:L19,B13)</f>
        <v>2</v>
      </c>
      <c r="D13" s="25">
        <f ca="1">SUMIF('Invoice Register'!L6:L19,B13,'Invoice Register'!I6:I19)</f>
        <v>64750</v>
      </c>
      <c r="H13" s="24" t="s">
        <v>19</v>
      </c>
      <c r="I13" s="25">
        <f>SUMIF('Invoice Register'!C6:C19,H13,'Invoice Register'!I6:I19)</f>
        <v>77500</v>
      </c>
      <c r="K13" s="31"/>
    </row>
    <row r="14" spans="2:11" x14ac:dyDescent="0.25">
      <c r="B14" s="37" t="s">
        <v>56</v>
      </c>
      <c r="C14" s="26">
        <f ca="1">COUNTIF('Invoice Register'!L6:L19,B14)</f>
        <v>0</v>
      </c>
      <c r="D14" s="27">
        <f ca="1">SUMIF('Invoice Register'!L6:L19,B14,'Invoice Register'!I6:I19)</f>
        <v>0</v>
      </c>
      <c r="H14" s="26" t="s">
        <v>15</v>
      </c>
      <c r="I14" s="27">
        <f>SUMIF('Invoice Register'!C6:C19,H14,'Invoice Register'!I6:I19)</f>
        <v>38900</v>
      </c>
      <c r="K14" s="31"/>
    </row>
    <row r="15" spans="2:11" x14ac:dyDescent="0.25">
      <c r="B15" s="36" t="s">
        <v>57</v>
      </c>
      <c r="C15" s="24">
        <f ca="1">COUNTIF('Invoice Register'!L6:L19,B15)</f>
        <v>0</v>
      </c>
      <c r="D15" s="25">
        <f ca="1">SUMIF('Invoice Register'!L6:L19,B15,'Invoice Register'!I6:I19)</f>
        <v>0</v>
      </c>
      <c r="H15" s="24" t="s">
        <v>33</v>
      </c>
      <c r="I15" s="25">
        <f>SUMIF('Invoice Register'!C6:C19,H15,'Invoice Register'!I6:I19)</f>
        <v>22300</v>
      </c>
      <c r="K15" s="31"/>
    </row>
    <row r="16" spans="2:11" x14ac:dyDescent="0.25">
      <c r="B16" s="38" t="s">
        <v>58</v>
      </c>
      <c r="C16" s="28">
        <f ca="1">SUM(C11:C15)</f>
        <v>11</v>
      </c>
      <c r="D16" s="29">
        <f ca="1">SUM(D11:D15)</f>
        <v>353800</v>
      </c>
      <c r="H16" s="26" t="s">
        <v>23</v>
      </c>
      <c r="I16" s="27">
        <f>SUMIF('Invoice Register'!C6:C19,H16,'Invoice Register'!I6:I19)</f>
        <v>16200</v>
      </c>
      <c r="K16" s="31"/>
    </row>
    <row r="17" spans="2:11" x14ac:dyDescent="0.25">
      <c r="B17" s="30"/>
      <c r="K17" s="31"/>
    </row>
    <row r="18" spans="2:11" x14ac:dyDescent="0.25">
      <c r="B18" s="30"/>
      <c r="K18" s="31"/>
    </row>
    <row r="19" spans="2:11" x14ac:dyDescent="0.25">
      <c r="B19" s="30"/>
      <c r="K19" s="31"/>
    </row>
    <row r="20" spans="2:11" x14ac:dyDescent="0.25">
      <c r="B20" s="30"/>
      <c r="K20" s="31"/>
    </row>
    <row r="21" spans="2:11" x14ac:dyDescent="0.25">
      <c r="B21" s="30"/>
      <c r="K21" s="31"/>
    </row>
    <row r="22" spans="2:11" x14ac:dyDescent="0.25">
      <c r="B22" s="30"/>
      <c r="K22" s="31"/>
    </row>
    <row r="23" spans="2:11" x14ac:dyDescent="0.25">
      <c r="B23" s="30"/>
      <c r="K23" s="31"/>
    </row>
    <row r="24" spans="2:11" x14ac:dyDescent="0.25">
      <c r="B24" s="30"/>
      <c r="K24" s="31"/>
    </row>
    <row r="25" spans="2:11" x14ac:dyDescent="0.25">
      <c r="B25" s="30"/>
      <c r="K25" s="31"/>
    </row>
    <row r="26" spans="2:11" x14ac:dyDescent="0.25">
      <c r="B26" s="30"/>
      <c r="K26" s="31"/>
    </row>
    <row r="27" spans="2:11" x14ac:dyDescent="0.25">
      <c r="B27" s="30"/>
      <c r="K27" s="31"/>
    </row>
    <row r="28" spans="2:11" x14ac:dyDescent="0.25">
      <c r="B28" s="30"/>
      <c r="K28" s="31"/>
    </row>
    <row r="29" spans="2:11" x14ac:dyDescent="0.25">
      <c r="B29" s="30"/>
      <c r="K29" s="31"/>
    </row>
    <row r="30" spans="2:11" x14ac:dyDescent="0.25">
      <c r="B30" s="30"/>
      <c r="K30" s="31"/>
    </row>
    <row r="31" spans="2:11" x14ac:dyDescent="0.25">
      <c r="B31" s="30"/>
      <c r="K31" s="31"/>
    </row>
    <row r="32" spans="2:11" ht="15.75" thickBot="1" x14ac:dyDescent="0.3">
      <c r="B32" s="39"/>
      <c r="C32" s="40"/>
      <c r="D32" s="40"/>
      <c r="E32" s="40"/>
      <c r="F32" s="40"/>
      <c r="G32" s="40"/>
      <c r="H32" s="40"/>
      <c r="I32" s="40"/>
      <c r="J32" s="40"/>
      <c r="K32" s="41"/>
    </row>
  </sheetData>
  <mergeCells count="7">
    <mergeCell ref="B2:K2"/>
    <mergeCell ref="B3:K3"/>
    <mergeCell ref="B5:B6"/>
    <mergeCell ref="D5:D6"/>
    <mergeCell ref="F5:F6"/>
    <mergeCell ref="H5:H6"/>
    <mergeCell ref="J5:J6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0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11" sqref="D11"/>
    </sheetView>
  </sheetViews>
  <sheetFormatPr defaultColWidth="8.7109375" defaultRowHeight="15" x14ac:dyDescent="0.25"/>
  <cols>
    <col min="1" max="1" width="3" customWidth="1"/>
    <col min="2" max="2" width="11" customWidth="1"/>
    <col min="3" max="3" width="20" customWidth="1"/>
    <col min="4" max="4" width="13" customWidth="1"/>
    <col min="5" max="5" width="9" customWidth="1"/>
    <col min="6" max="6" width="13" customWidth="1"/>
    <col min="7" max="9" width="12" customWidth="1"/>
    <col min="10" max="10" width="16.140625" customWidth="1"/>
    <col min="11" max="11" width="11" customWidth="1"/>
    <col min="12" max="12" width="12" customWidth="1"/>
    <col min="13" max="13" width="22" customWidth="1"/>
  </cols>
  <sheetData>
    <row r="2" spans="2:13" ht="24" customHeight="1" x14ac:dyDescent="0.25">
      <c r="B2" s="50" t="s">
        <v>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2:13" ht="15.75" customHeight="1" x14ac:dyDescent="0.25">
      <c r="B3" s="51" t="s">
        <v>1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5" spans="2:13" ht="27.75" customHeight="1" x14ac:dyDescent="0.25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</row>
    <row r="6" spans="2:13" x14ac:dyDescent="0.25">
      <c r="B6" s="2" t="s">
        <v>14</v>
      </c>
      <c r="C6" s="2" t="s">
        <v>15</v>
      </c>
      <c r="D6" s="3">
        <v>46090</v>
      </c>
      <c r="E6" s="2">
        <v>30</v>
      </c>
      <c r="F6" s="3">
        <f t="shared" ref="F6:F19" si="0">D6+E6</f>
        <v>46120</v>
      </c>
      <c r="G6" s="4">
        <v>42500</v>
      </c>
      <c r="H6" s="4">
        <v>42500</v>
      </c>
      <c r="I6" s="5">
        <f t="shared" ref="I6:I19" si="1">G6-H6</f>
        <v>0</v>
      </c>
      <c r="J6" s="2" t="str">
        <f t="shared" ref="J6:J19" ca="1" si="2">IF(I6&lt;=0,"Paid",IF(TODAY()&gt;F6,"Overdue","Open"))</f>
        <v>Paid</v>
      </c>
      <c r="K6" s="2">
        <f t="shared" ref="K6:K19" ca="1" si="3">IF(I6&lt;=0,0,MAX(0,TODAY()-F6))</f>
        <v>0</v>
      </c>
      <c r="L6" s="2" t="str">
        <f t="shared" ref="L6:L19" si="4">IF(I6&lt;=0,"Paid",IF(K6=0,"Current",IF(K6&lt;=30,"1-30 Days",IF(K6&lt;=60,"31-60 Days",IF(K6&lt;=90,"61-90 Days","90+ Days")))))</f>
        <v>Paid</v>
      </c>
      <c r="M6" s="2"/>
    </row>
    <row r="7" spans="2:13" x14ac:dyDescent="0.25">
      <c r="B7" s="6" t="s">
        <v>16</v>
      </c>
      <c r="C7" s="6" t="s">
        <v>17</v>
      </c>
      <c r="D7" s="7">
        <v>46105</v>
      </c>
      <c r="E7" s="6">
        <v>30</v>
      </c>
      <c r="F7" s="7">
        <f t="shared" si="0"/>
        <v>46135</v>
      </c>
      <c r="G7" s="8">
        <v>18750</v>
      </c>
      <c r="H7" s="8">
        <v>10000</v>
      </c>
      <c r="I7" s="9">
        <f t="shared" si="1"/>
        <v>8750</v>
      </c>
      <c r="J7" s="6" t="str">
        <f t="shared" ca="1" si="2"/>
        <v>Overdue</v>
      </c>
      <c r="K7" s="6">
        <f t="shared" ca="1" si="3"/>
        <v>55</v>
      </c>
      <c r="L7" s="6" t="str">
        <f t="shared" ca="1" si="4"/>
        <v>31-60 Days</v>
      </c>
      <c r="M7" s="6"/>
    </row>
    <row r="8" spans="2:13" x14ac:dyDescent="0.25">
      <c r="B8" s="2" t="s">
        <v>18</v>
      </c>
      <c r="C8" s="2" t="s">
        <v>19</v>
      </c>
      <c r="D8" s="3">
        <v>46113</v>
      </c>
      <c r="E8" s="2">
        <v>45</v>
      </c>
      <c r="F8" s="3">
        <f t="shared" si="0"/>
        <v>46158</v>
      </c>
      <c r="G8" s="4">
        <v>56000</v>
      </c>
      <c r="H8" s="4">
        <v>0</v>
      </c>
      <c r="I8" s="5">
        <f t="shared" si="1"/>
        <v>56000</v>
      </c>
      <c r="J8" s="2" t="str">
        <f t="shared" ca="1" si="2"/>
        <v>Overdue</v>
      </c>
      <c r="K8" s="2">
        <f t="shared" ca="1" si="3"/>
        <v>32</v>
      </c>
      <c r="L8" s="2" t="str">
        <f t="shared" ca="1" si="4"/>
        <v>31-60 Days</v>
      </c>
      <c r="M8" s="2"/>
    </row>
    <row r="9" spans="2:13" x14ac:dyDescent="0.25">
      <c r="B9" s="6" t="s">
        <v>20</v>
      </c>
      <c r="C9" s="6" t="s">
        <v>21</v>
      </c>
      <c r="D9" s="7">
        <v>46125</v>
      </c>
      <c r="E9" s="6">
        <v>30</v>
      </c>
      <c r="F9" s="7">
        <f t="shared" si="0"/>
        <v>46155</v>
      </c>
      <c r="G9" s="8">
        <v>23400</v>
      </c>
      <c r="H9" s="8">
        <v>23400</v>
      </c>
      <c r="I9" s="9">
        <f t="shared" si="1"/>
        <v>0</v>
      </c>
      <c r="J9" s="6" t="str">
        <f t="shared" ca="1" si="2"/>
        <v>Paid</v>
      </c>
      <c r="K9" s="6">
        <f t="shared" ca="1" si="3"/>
        <v>0</v>
      </c>
      <c r="L9" s="6" t="str">
        <f t="shared" si="4"/>
        <v>Paid</v>
      </c>
      <c r="M9" s="6"/>
    </row>
    <row r="10" spans="2:13" x14ac:dyDescent="0.25">
      <c r="B10" s="2" t="s">
        <v>22</v>
      </c>
      <c r="C10" s="2" t="s">
        <v>23</v>
      </c>
      <c r="D10" s="3">
        <v>46130</v>
      </c>
      <c r="E10" s="2">
        <v>30</v>
      </c>
      <c r="F10" s="3">
        <f t="shared" si="0"/>
        <v>46160</v>
      </c>
      <c r="G10" s="4">
        <v>31200</v>
      </c>
      <c r="H10" s="4">
        <v>15000</v>
      </c>
      <c r="I10" s="5">
        <f t="shared" si="1"/>
        <v>16200</v>
      </c>
      <c r="J10" s="2" t="str">
        <f t="shared" ca="1" si="2"/>
        <v>Overdue</v>
      </c>
      <c r="K10" s="2">
        <f t="shared" ca="1" si="3"/>
        <v>30</v>
      </c>
      <c r="L10" s="2" t="str">
        <f t="shared" ca="1" si="4"/>
        <v>1-30 Days</v>
      </c>
      <c r="M10" s="2"/>
    </row>
    <row r="11" spans="2:13" x14ac:dyDescent="0.25">
      <c r="B11" s="6" t="s">
        <v>24</v>
      </c>
      <c r="C11" s="6" t="s">
        <v>25</v>
      </c>
      <c r="D11" s="7">
        <v>46137</v>
      </c>
      <c r="E11" s="6">
        <v>60</v>
      </c>
      <c r="F11" s="7">
        <f t="shared" si="0"/>
        <v>46197</v>
      </c>
      <c r="G11" s="8">
        <v>88000</v>
      </c>
      <c r="H11" s="8">
        <v>0</v>
      </c>
      <c r="I11" s="9">
        <f t="shared" si="1"/>
        <v>88000</v>
      </c>
      <c r="J11" s="6" t="str">
        <f t="shared" ca="1" si="2"/>
        <v>Open</v>
      </c>
      <c r="K11" s="6">
        <f t="shared" ca="1" si="3"/>
        <v>0</v>
      </c>
      <c r="L11" s="6" t="str">
        <f t="shared" ca="1" si="4"/>
        <v>Current</v>
      </c>
      <c r="M11" s="6"/>
    </row>
    <row r="12" spans="2:13" x14ac:dyDescent="0.25">
      <c r="B12" s="2" t="s">
        <v>26</v>
      </c>
      <c r="C12" s="2" t="s">
        <v>27</v>
      </c>
      <c r="D12" s="3">
        <v>46145</v>
      </c>
      <c r="E12" s="2">
        <v>30</v>
      </c>
      <c r="F12" s="3">
        <f t="shared" si="0"/>
        <v>46175</v>
      </c>
      <c r="G12" s="4">
        <v>12650</v>
      </c>
      <c r="H12" s="4">
        <v>0</v>
      </c>
      <c r="I12" s="5">
        <f t="shared" si="1"/>
        <v>12650</v>
      </c>
      <c r="J12" s="2" t="str">
        <f t="shared" ca="1" si="2"/>
        <v>Overdue</v>
      </c>
      <c r="K12" s="2">
        <f t="shared" ca="1" si="3"/>
        <v>15</v>
      </c>
      <c r="L12" s="2" t="str">
        <f t="shared" ca="1" si="4"/>
        <v>1-30 Days</v>
      </c>
      <c r="M12" s="2"/>
    </row>
    <row r="13" spans="2:13" x14ac:dyDescent="0.25">
      <c r="B13" s="6" t="s">
        <v>28</v>
      </c>
      <c r="C13" s="6" t="s">
        <v>29</v>
      </c>
      <c r="D13" s="7">
        <v>46150</v>
      </c>
      <c r="E13" s="6">
        <v>30</v>
      </c>
      <c r="F13" s="7">
        <f t="shared" si="0"/>
        <v>46180</v>
      </c>
      <c r="G13" s="8">
        <v>47800</v>
      </c>
      <c r="H13" s="8">
        <v>47800</v>
      </c>
      <c r="I13" s="9">
        <f t="shared" si="1"/>
        <v>0</v>
      </c>
      <c r="J13" s="6" t="str">
        <f t="shared" ca="1" si="2"/>
        <v>Paid</v>
      </c>
      <c r="K13" s="6">
        <f t="shared" ca="1" si="3"/>
        <v>0</v>
      </c>
      <c r="L13" s="6" t="str">
        <f t="shared" si="4"/>
        <v>Paid</v>
      </c>
      <c r="M13" s="6"/>
    </row>
    <row r="14" spans="2:13" x14ac:dyDescent="0.25">
      <c r="B14" s="2" t="s">
        <v>30</v>
      </c>
      <c r="C14" s="2" t="s">
        <v>31</v>
      </c>
      <c r="D14" s="3">
        <v>46157</v>
      </c>
      <c r="E14" s="2">
        <v>15</v>
      </c>
      <c r="F14" s="3">
        <f t="shared" si="0"/>
        <v>46172</v>
      </c>
      <c r="G14" s="4">
        <v>9500</v>
      </c>
      <c r="H14" s="4">
        <v>0</v>
      </c>
      <c r="I14" s="5">
        <f t="shared" si="1"/>
        <v>9500</v>
      </c>
      <c r="J14" s="2" t="str">
        <f t="shared" ca="1" si="2"/>
        <v>Overdue</v>
      </c>
      <c r="K14" s="2">
        <f t="shared" ca="1" si="3"/>
        <v>18</v>
      </c>
      <c r="L14" s="2" t="str">
        <f t="shared" ca="1" si="4"/>
        <v>1-30 Days</v>
      </c>
      <c r="M14" s="2"/>
    </row>
    <row r="15" spans="2:13" x14ac:dyDescent="0.25">
      <c r="B15" s="6" t="s">
        <v>32</v>
      </c>
      <c r="C15" s="6" t="s">
        <v>33</v>
      </c>
      <c r="D15" s="7">
        <v>46164</v>
      </c>
      <c r="E15" s="6">
        <v>30</v>
      </c>
      <c r="F15" s="7">
        <f t="shared" si="0"/>
        <v>46194</v>
      </c>
      <c r="G15" s="8">
        <v>27300</v>
      </c>
      <c r="H15" s="8">
        <v>5000</v>
      </c>
      <c r="I15" s="9">
        <f t="shared" si="1"/>
        <v>22300</v>
      </c>
      <c r="J15" s="6" t="str">
        <f t="shared" ca="1" si="2"/>
        <v>Open</v>
      </c>
      <c r="K15" s="6">
        <f t="shared" ca="1" si="3"/>
        <v>0</v>
      </c>
      <c r="L15" s="6" t="str">
        <f t="shared" ca="1" si="4"/>
        <v>Current</v>
      </c>
      <c r="M15" s="6"/>
    </row>
    <row r="16" spans="2:13" x14ac:dyDescent="0.25">
      <c r="B16" s="2" t="s">
        <v>34</v>
      </c>
      <c r="C16" s="2" t="s">
        <v>35</v>
      </c>
      <c r="D16" s="3">
        <v>46171</v>
      </c>
      <c r="E16" s="2">
        <v>30</v>
      </c>
      <c r="F16" s="3">
        <f t="shared" si="0"/>
        <v>46201</v>
      </c>
      <c r="G16" s="4">
        <v>15800</v>
      </c>
      <c r="H16" s="4">
        <v>0</v>
      </c>
      <c r="I16" s="5">
        <f t="shared" si="1"/>
        <v>15800</v>
      </c>
      <c r="J16" s="2" t="str">
        <f t="shared" ca="1" si="2"/>
        <v>Open</v>
      </c>
      <c r="K16" s="2">
        <f t="shared" ca="1" si="3"/>
        <v>0</v>
      </c>
      <c r="L16" s="2" t="str">
        <f t="shared" ca="1" si="4"/>
        <v>Current</v>
      </c>
      <c r="M16" s="2"/>
    </row>
    <row r="17" spans="2:13" x14ac:dyDescent="0.25">
      <c r="B17" s="6" t="s">
        <v>36</v>
      </c>
      <c r="C17" s="6" t="s">
        <v>37</v>
      </c>
      <c r="D17" s="7">
        <v>46175</v>
      </c>
      <c r="E17" s="6">
        <v>45</v>
      </c>
      <c r="F17" s="7">
        <f t="shared" si="0"/>
        <v>46220</v>
      </c>
      <c r="G17" s="8">
        <v>64200</v>
      </c>
      <c r="H17" s="8">
        <v>0</v>
      </c>
      <c r="I17" s="9">
        <f t="shared" si="1"/>
        <v>64200</v>
      </c>
      <c r="J17" s="6" t="str">
        <f t="shared" ca="1" si="2"/>
        <v>Open</v>
      </c>
      <c r="K17" s="6">
        <f t="shared" ca="1" si="3"/>
        <v>0</v>
      </c>
      <c r="L17" s="6" t="str">
        <f t="shared" ca="1" si="4"/>
        <v>Current</v>
      </c>
      <c r="M17" s="6"/>
    </row>
    <row r="18" spans="2:13" x14ac:dyDescent="0.25">
      <c r="B18" s="2" t="s">
        <v>38</v>
      </c>
      <c r="C18" s="2" t="s">
        <v>15</v>
      </c>
      <c r="D18" s="3">
        <v>46178</v>
      </c>
      <c r="E18" s="2">
        <v>30</v>
      </c>
      <c r="F18" s="3">
        <f t="shared" si="0"/>
        <v>46208</v>
      </c>
      <c r="G18" s="4">
        <v>38900</v>
      </c>
      <c r="H18" s="4">
        <v>0</v>
      </c>
      <c r="I18" s="5">
        <f t="shared" si="1"/>
        <v>38900</v>
      </c>
      <c r="J18" s="2" t="str">
        <f t="shared" ca="1" si="2"/>
        <v>Open</v>
      </c>
      <c r="K18" s="2">
        <f t="shared" ca="1" si="3"/>
        <v>0</v>
      </c>
      <c r="L18" s="2" t="str">
        <f t="shared" ca="1" si="4"/>
        <v>Current</v>
      </c>
      <c r="M18" s="2"/>
    </row>
    <row r="19" spans="2:13" x14ac:dyDescent="0.25">
      <c r="B19" s="6" t="s">
        <v>39</v>
      </c>
      <c r="C19" s="6" t="s">
        <v>19</v>
      </c>
      <c r="D19" s="7">
        <v>46182</v>
      </c>
      <c r="E19" s="6">
        <v>45</v>
      </c>
      <c r="F19" s="7">
        <f t="shared" si="0"/>
        <v>46227</v>
      </c>
      <c r="G19" s="8">
        <v>21500</v>
      </c>
      <c r="H19" s="8">
        <v>0</v>
      </c>
      <c r="I19" s="9">
        <f t="shared" si="1"/>
        <v>21500</v>
      </c>
      <c r="J19" s="6" t="str">
        <f t="shared" ca="1" si="2"/>
        <v>Open</v>
      </c>
      <c r="K19" s="6">
        <f t="shared" ca="1" si="3"/>
        <v>0</v>
      </c>
      <c r="L19" s="6" t="str">
        <f t="shared" ca="1" si="4"/>
        <v>Current</v>
      </c>
      <c r="M19" s="6"/>
    </row>
    <row r="20" spans="2:13" x14ac:dyDescent="0.25">
      <c r="B20" s="10" t="s">
        <v>40</v>
      </c>
      <c r="C20" s="10"/>
      <c r="D20" s="10"/>
      <c r="E20" s="10"/>
      <c r="F20" s="10"/>
      <c r="G20" s="11">
        <f>SUM(G6:G19)</f>
        <v>497500</v>
      </c>
      <c r="H20" s="11">
        <f>SUM(H6:H19)</f>
        <v>143700</v>
      </c>
      <c r="I20" s="11">
        <f>SUM(I6:I19)</f>
        <v>353800</v>
      </c>
      <c r="J20" s="10"/>
      <c r="K20" s="10"/>
      <c r="L20" s="10"/>
      <c r="M20" s="10"/>
    </row>
  </sheetData>
  <mergeCells count="2">
    <mergeCell ref="B2:M2"/>
    <mergeCell ref="B3:M3"/>
  </mergeCells>
  <conditionalFormatting sqref="J6:J19">
    <cfRule type="cellIs" dxfId="4" priority="2" operator="equal">
      <formula>"Paid"</formula>
    </cfRule>
    <cfRule type="cellIs" dxfId="3" priority="3" operator="equal">
      <formula>"Overdue"</formula>
    </cfRule>
    <cfRule type="cellIs" dxfId="2" priority="4" operator="equal">
      <formula>"Open"</formula>
    </cfRule>
  </conditionalFormatting>
  <conditionalFormatting sqref="K6:K19">
    <cfRule type="cellIs" dxfId="1" priority="6" operator="greaterThan">
      <formula>60</formula>
    </cfRule>
  </conditionalFormatting>
  <conditionalFormatting sqref="L6:L19">
    <cfRule type="cellIs" dxfId="0" priority="5" operator="equal">
      <formula>"90+ Days"</formula>
    </cfRule>
  </conditionalFormatting>
  <dataValidations count="1">
    <dataValidation type="whole" allowBlank="1" showErrorMessage="1" errorTitle="Invalid credit days" error="Enter whole days between 0 and 365." sqref="E6:E39" xr:uid="{00000000-0002-0000-0000-000000000000}">
      <formula1>0</formula1>
      <formula2>365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E2EC3-823B-46CE-A247-93E990A74CB6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ColWidth="8.85546875" defaultRowHeight="15" x14ac:dyDescent="0.25"/>
  <cols>
    <col min="1" max="2" width="3" style="14" customWidth="1"/>
    <col min="3" max="3" width="45.7109375" style="14" customWidth="1"/>
    <col min="4" max="4" width="65.7109375" style="14" customWidth="1"/>
    <col min="5" max="5" width="80.7109375" style="14" customWidth="1"/>
    <col min="6" max="6" width="3" style="14" customWidth="1"/>
    <col min="7" max="16384" width="8.85546875" style="14"/>
  </cols>
  <sheetData>
    <row r="1" spans="2:5" ht="8.1" customHeight="1" x14ac:dyDescent="0.25"/>
    <row r="2" spans="2:5" ht="33.950000000000003" customHeight="1" x14ac:dyDescent="0.25">
      <c r="B2" s="52" t="s">
        <v>59</v>
      </c>
      <c r="C2" s="52"/>
      <c r="D2" s="52"/>
      <c r="E2" s="52"/>
    </row>
    <row r="3" spans="2:5" ht="18" customHeight="1" x14ac:dyDescent="0.25">
      <c r="B3" s="53" t="s">
        <v>60</v>
      </c>
      <c r="C3" s="53"/>
      <c r="D3" s="53"/>
      <c r="E3" s="53"/>
    </row>
    <row r="4" spans="2:5" ht="6" customHeight="1" x14ac:dyDescent="0.25"/>
    <row r="5" spans="2:5" ht="20.100000000000001" customHeight="1" x14ac:dyDescent="0.25">
      <c r="B5" s="54" t="s">
        <v>61</v>
      </c>
      <c r="C5" s="55"/>
      <c r="D5" s="15" t="s">
        <v>62</v>
      </c>
      <c r="E5" s="15" t="s">
        <v>63</v>
      </c>
    </row>
    <row r="6" spans="2:5" ht="20.100000000000001" customHeight="1" x14ac:dyDescent="0.25">
      <c r="B6" s="56" t="s">
        <v>64</v>
      </c>
      <c r="C6" s="57"/>
      <c r="D6" s="16" t="s">
        <v>65</v>
      </c>
      <c r="E6" s="17" t="s">
        <v>66</v>
      </c>
    </row>
    <row r="7" spans="2:5" ht="20.100000000000001" customHeight="1" x14ac:dyDescent="0.25">
      <c r="B7" s="58" t="s">
        <v>67</v>
      </c>
      <c r="C7" s="59"/>
      <c r="D7" s="18" t="s">
        <v>68</v>
      </c>
      <c r="E7" s="19" t="s">
        <v>69</v>
      </c>
    </row>
    <row r="8" spans="2:5" ht="20.100000000000001" customHeight="1" x14ac:dyDescent="0.25">
      <c r="B8" s="60" t="s">
        <v>70</v>
      </c>
      <c r="C8" s="61"/>
      <c r="D8" s="16" t="s">
        <v>71</v>
      </c>
      <c r="E8" s="17" t="s">
        <v>72</v>
      </c>
    </row>
    <row r="9" spans="2:5" ht="6" customHeight="1" x14ac:dyDescent="0.25"/>
    <row r="10" spans="2:5" ht="20.100000000000001" customHeight="1" x14ac:dyDescent="0.25">
      <c r="B10" s="20" t="s">
        <v>73</v>
      </c>
      <c r="C10" s="15" t="s">
        <v>74</v>
      </c>
      <c r="D10" s="15" t="s">
        <v>75</v>
      </c>
      <c r="E10" s="15" t="s">
        <v>76</v>
      </c>
    </row>
    <row r="11" spans="2:5" ht="20.100000000000001" customHeight="1" x14ac:dyDescent="0.25">
      <c r="B11" s="21">
        <v>1</v>
      </c>
      <c r="C11" s="18" t="s">
        <v>77</v>
      </c>
      <c r="D11" s="18" t="s">
        <v>78</v>
      </c>
      <c r="E11" s="19" t="s">
        <v>79</v>
      </c>
    </row>
    <row r="12" spans="2:5" ht="20.100000000000001" customHeight="1" x14ac:dyDescent="0.25">
      <c r="B12" s="22">
        <v>2</v>
      </c>
      <c r="C12" s="16" t="s">
        <v>80</v>
      </c>
      <c r="D12" s="16" t="s">
        <v>81</v>
      </c>
      <c r="E12" s="17" t="s">
        <v>82</v>
      </c>
    </row>
    <row r="13" spans="2:5" ht="20.100000000000001" customHeight="1" x14ac:dyDescent="0.25">
      <c r="B13" s="21">
        <v>3</v>
      </c>
      <c r="C13" s="18" t="s">
        <v>83</v>
      </c>
      <c r="D13" s="18" t="s">
        <v>84</v>
      </c>
      <c r="E13" s="19" t="s">
        <v>85</v>
      </c>
    </row>
    <row r="14" spans="2:5" ht="20.100000000000001" customHeight="1" x14ac:dyDescent="0.25">
      <c r="B14" s="22">
        <v>4</v>
      </c>
      <c r="C14" s="16" t="s">
        <v>86</v>
      </c>
      <c r="D14" s="16" t="s">
        <v>87</v>
      </c>
      <c r="E14" s="17" t="s">
        <v>88</v>
      </c>
    </row>
    <row r="15" spans="2:5" ht="20.100000000000001" customHeight="1" x14ac:dyDescent="0.25">
      <c r="B15" s="21">
        <v>5</v>
      </c>
      <c r="C15" s="18" t="s">
        <v>89</v>
      </c>
      <c r="D15" s="18" t="s">
        <v>90</v>
      </c>
      <c r="E15" s="19" t="s">
        <v>91</v>
      </c>
    </row>
    <row r="16" spans="2:5" ht="20.100000000000001" customHeight="1" x14ac:dyDescent="0.25">
      <c r="B16" s="22">
        <v>6</v>
      </c>
      <c r="C16" s="16" t="s">
        <v>92</v>
      </c>
      <c r="D16" s="16" t="s">
        <v>93</v>
      </c>
      <c r="E16" s="17" t="s">
        <v>94</v>
      </c>
    </row>
    <row r="17" spans="2:5" ht="20.100000000000001" customHeight="1" x14ac:dyDescent="0.25">
      <c r="B17" s="21">
        <v>7</v>
      </c>
      <c r="C17" s="18" t="s">
        <v>95</v>
      </c>
      <c r="D17" s="18" t="s">
        <v>96</v>
      </c>
      <c r="E17" s="19" t="s">
        <v>97</v>
      </c>
    </row>
    <row r="18" spans="2:5" ht="20.100000000000001" customHeight="1" x14ac:dyDescent="0.25">
      <c r="B18" s="22">
        <v>8</v>
      </c>
      <c r="C18" s="16" t="s">
        <v>98</v>
      </c>
      <c r="D18" s="16" t="s">
        <v>99</v>
      </c>
      <c r="E18" s="17" t="s">
        <v>100</v>
      </c>
    </row>
    <row r="19" spans="2:5" ht="20.100000000000001" customHeight="1" x14ac:dyDescent="0.25">
      <c r="B19" s="21">
        <v>9</v>
      </c>
      <c r="C19" s="18" t="s">
        <v>101</v>
      </c>
      <c r="D19" s="18" t="s">
        <v>102</v>
      </c>
      <c r="E19" s="19" t="s">
        <v>103</v>
      </c>
    </row>
    <row r="20" spans="2:5" ht="20.100000000000001" customHeight="1" x14ac:dyDescent="0.25">
      <c r="B20" s="22">
        <v>10</v>
      </c>
      <c r="C20" s="16" t="s">
        <v>104</v>
      </c>
      <c r="D20" s="16" t="s">
        <v>105</v>
      </c>
      <c r="E20" s="17" t="s">
        <v>106</v>
      </c>
    </row>
    <row r="21" spans="2:5" ht="20.100000000000001" customHeight="1" x14ac:dyDescent="0.25">
      <c r="B21" s="21">
        <v>11</v>
      </c>
      <c r="C21" s="18" t="s">
        <v>107</v>
      </c>
      <c r="D21" s="18" t="s">
        <v>108</v>
      </c>
      <c r="E21" s="19" t="s">
        <v>109</v>
      </c>
    </row>
    <row r="22" spans="2:5" ht="20.100000000000001" customHeight="1" x14ac:dyDescent="0.25">
      <c r="B22" s="22">
        <v>12</v>
      </c>
      <c r="C22" s="16" t="s">
        <v>110</v>
      </c>
      <c r="D22" s="16" t="s">
        <v>111</v>
      </c>
      <c r="E22" s="17" t="s">
        <v>112</v>
      </c>
    </row>
    <row r="23" spans="2:5" ht="20.100000000000001" customHeight="1" x14ac:dyDescent="0.25">
      <c r="B23" s="21">
        <v>13</v>
      </c>
      <c r="C23" s="18" t="s">
        <v>113</v>
      </c>
      <c r="D23" s="18" t="s">
        <v>114</v>
      </c>
      <c r="E23" s="19" t="s">
        <v>115</v>
      </c>
    </row>
    <row r="24" spans="2:5" ht="20.100000000000001" customHeight="1" x14ac:dyDescent="0.25">
      <c r="B24" s="22">
        <v>14</v>
      </c>
      <c r="C24" s="16" t="s">
        <v>116</v>
      </c>
      <c r="D24" s="16" t="s">
        <v>117</v>
      </c>
      <c r="E24" s="17" t="s">
        <v>118</v>
      </c>
    </row>
    <row r="25" spans="2:5" ht="20.100000000000001" customHeight="1" x14ac:dyDescent="0.25">
      <c r="B25" s="21">
        <v>15</v>
      </c>
      <c r="C25" s="18" t="s">
        <v>119</v>
      </c>
      <c r="D25" s="18" t="s">
        <v>120</v>
      </c>
      <c r="E25" s="19" t="s">
        <v>121</v>
      </c>
    </row>
    <row r="26" spans="2:5" ht="20.100000000000001" customHeight="1" x14ac:dyDescent="0.25">
      <c r="B26" s="22">
        <v>16</v>
      </c>
      <c r="C26" s="16" t="s">
        <v>122</v>
      </c>
      <c r="D26" s="16" t="s">
        <v>123</v>
      </c>
      <c r="E26" s="17" t="s">
        <v>124</v>
      </c>
    </row>
    <row r="27" spans="2:5" ht="20.100000000000001" customHeight="1" x14ac:dyDescent="0.25">
      <c r="B27" s="21">
        <v>17</v>
      </c>
      <c r="C27" s="18" t="s">
        <v>125</v>
      </c>
      <c r="D27" s="18" t="s">
        <v>126</v>
      </c>
      <c r="E27" s="19" t="s">
        <v>127</v>
      </c>
    </row>
    <row r="28" spans="2:5" ht="20.100000000000001" customHeight="1" x14ac:dyDescent="0.25">
      <c r="B28" s="22">
        <v>18</v>
      </c>
      <c r="C28" s="16" t="s">
        <v>128</v>
      </c>
      <c r="D28" s="16" t="s">
        <v>129</v>
      </c>
      <c r="E28" s="17" t="s">
        <v>130</v>
      </c>
    </row>
    <row r="29" spans="2:5" ht="20.100000000000001" customHeight="1" x14ac:dyDescent="0.25">
      <c r="B29" s="21">
        <v>19</v>
      </c>
      <c r="C29" s="18" t="s">
        <v>131</v>
      </c>
      <c r="D29" s="18" t="s">
        <v>132</v>
      </c>
      <c r="E29" s="19" t="s">
        <v>133</v>
      </c>
    </row>
    <row r="30" spans="2:5" ht="20.100000000000001" customHeight="1" x14ac:dyDescent="0.25">
      <c r="B30" s="22">
        <v>20</v>
      </c>
      <c r="C30" s="16" t="s">
        <v>134</v>
      </c>
      <c r="D30" s="16" t="s">
        <v>135</v>
      </c>
      <c r="E30" s="17" t="s">
        <v>136</v>
      </c>
    </row>
    <row r="31" spans="2:5" ht="6" customHeight="1" x14ac:dyDescent="0.25"/>
    <row r="32" spans="2:5" ht="8.1" customHeight="1" x14ac:dyDescent="0.25"/>
  </sheetData>
  <mergeCells count="6">
    <mergeCell ref="B8:C8"/>
    <mergeCell ref="B2:E2"/>
    <mergeCell ref="B3:E3"/>
    <mergeCell ref="B5:C5"/>
    <mergeCell ref="B6:C6"/>
    <mergeCell ref="B7:C7"/>
  </mergeCells>
  <hyperlinks>
    <hyperlink ref="E6" r:id="rId1" tooltip="Visit Excel Gurukul Online website" xr:uid="{A57FA40F-9409-4278-913E-DAF2CA9DDC60}"/>
    <hyperlink ref="E7" r:id="rId2" tooltip="Browse all template categories" xr:uid="{1A04F937-57F5-4604-80B3-A935D68F10D8}"/>
    <hyperlink ref="E8" r:id="rId3" tooltip="Email Excel Gurukul Online for custom templates" xr:uid="{B3F8AFD8-A695-45D5-84EB-2EE76928B90E}"/>
    <hyperlink ref="E11" r:id="rId4" tooltip="Browse 📊  Project Management templates on Excel Gurukul Online" xr:uid="{CB30104F-B774-48A5-B50F-4E688F4E4E58}"/>
    <hyperlink ref="E12" r:id="rId5" tooltip="Browse 📉  Charts, Dashboards &amp; Analytics templates on Excel Gurukul Online" xr:uid="{11FB80DA-6AEA-4E04-9393-7D39DB372A4F}"/>
    <hyperlink ref="E13" r:id="rId6" tooltip="Browse 💻  Technology &amp; IT templates on Excel Gurukul Online" xr:uid="{FC208A0B-2BD9-4FBC-BC6A-EE17A169A780}"/>
    <hyperlink ref="E14" r:id="rId7" tooltip="Browse 🏛️  Corporate Governance templates on Excel Gurukul Online" xr:uid="{5038E1AC-854D-4056-A796-388536C7D3BB}"/>
    <hyperlink ref="E15" r:id="rId8" tooltip="Browse 📈  Sales &amp; Marketing templates on Excel Gurukul Online" xr:uid="{46566089-232C-40A0-A36A-B8FF99AE564D}"/>
    <hyperlink ref="E16" r:id="rId9" xr:uid="{50C8394D-9C2A-41D3-859E-51023A619089}"/>
    <hyperlink ref="E17" r:id="rId10" xr:uid="{F91D2F9F-8F3A-4284-A753-E20DFABE7DF9}"/>
    <hyperlink ref="E18" r:id="rId11" tooltip="Browse 💼  Business &amp; Operations templates on Excel Gurukul Online" xr:uid="{5C514205-4BDE-42D8-A311-6A46D17F1B7B}"/>
    <hyperlink ref="E19" r:id="rId12" tooltip="Browse ⚖️  Legal &amp; Compliance templates on Excel Gurukul Online" xr:uid="{ABD16C6C-5811-4757-8B16-78571E55E6B9}"/>
    <hyperlink ref="E20" r:id="rId13" xr:uid="{CE5C84FC-C11E-4D8E-B3E7-B770C56693D7}"/>
    <hyperlink ref="E22" r:id="rId14" xr:uid="{7629DE2C-CBEC-49DB-AC9B-56CD8C414182}"/>
    <hyperlink ref="E23" r:id="rId15" xr:uid="{47CA52B4-5F4C-4D80-BD2D-70D6FF55B44D}"/>
    <hyperlink ref="E24" r:id="rId16" xr:uid="{9CEAE2F6-3E5C-4598-957F-79D250475FC6}"/>
    <hyperlink ref="E25" r:id="rId17" xr:uid="{D3E29901-5F7A-4D1D-80B9-9F3A362418DD}"/>
    <hyperlink ref="E26" r:id="rId18" tooltip="Browse 🏨  Hospitality &amp; Tourism templates on Excel Gurukul Online" xr:uid="{AFFDBF5E-7423-4B6B-8F5E-746AB75F00A1}"/>
    <hyperlink ref="E27" r:id="rId19" tooltip="Browse 📦  Inventory &amp; Logistics templates on Excel Gurukul Online" xr:uid="{BFAE00B3-DE18-4A16-8D1E-27E93479E4AE}"/>
    <hyperlink ref="E28" r:id="rId20" xr:uid="{5296EDD7-1426-4C63-BE93-23DE584CD7A8}"/>
    <hyperlink ref="E29" r:id="rId21" xr:uid="{CFB758C9-A89A-46AE-8FF6-42A1C93C0E52}"/>
    <hyperlink ref="E30" r:id="rId22" xr:uid="{9DBA2115-D011-468B-8242-B60EACEB66F6}"/>
    <hyperlink ref="E21" r:id="rId23" xr:uid="{FAF93AB8-F57C-4679-8B5A-EAEB25F82005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Aging Dashboard</vt:lpstr>
      <vt:lpstr>Invoice Register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1</cp:revision>
  <dcterms:created xsi:type="dcterms:W3CDTF">2026-06-12T19:13:26Z</dcterms:created>
  <dcterms:modified xsi:type="dcterms:W3CDTF">2026-06-17T18:18:41Z</dcterms:modified>
  <dc:language>en-US</dc:language>
</cp:coreProperties>
</file>